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D:\移行データ（データ）\77 調査・報告・通知・なんかの会関係\県より\（R03）2022.01.14.公営企業に係る「経営比較分析表（令和2年度決算）」の分析について\"/>
    </mc:Choice>
  </mc:AlternateContent>
  <xr:revisionPtr revIDLastSave="0" documentId="13_ncr:1_{E0273D2E-F6DC-446A-86DF-5206164AC638}" xr6:coauthVersionLast="43" xr6:coauthVersionMax="43" xr10:uidLastSave="{00000000-0000-0000-0000-000000000000}"/>
  <workbookProtection workbookAlgorithmName="SHA-512" workbookHashValue="+re+UV2xHXNQcnH5sK2Rr2r9l5K50Le6Iz3Rhop/ofas8yiuFHjrMdvS3b3dRzAR4qVP+PWswUitDLjAOxU4ug==" workbookSaltValue="VtcSjht+EHN1QAq0uE9KtQ==" workbookSpinCount="100000" lockStructure="1"/>
  <bookViews>
    <workbookView xWindow="-120" yWindow="-120" windowWidth="38640" windowHeight="212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HK90" i="4"/>
  <c r="GJ90" i="4"/>
  <c r="FI90" i="4"/>
  <c r="CF90" i="4"/>
  <c r="BE90" i="4"/>
  <c r="AD90" i="4"/>
  <c r="C90" i="4"/>
  <c r="RA81" i="4"/>
  <c r="PZ81" i="4"/>
  <c r="OY81" i="4"/>
  <c r="NX81" i="4"/>
  <c r="MW81" i="4"/>
  <c r="KO81" i="4"/>
  <c r="JN81" i="4"/>
  <c r="IM81" i="4"/>
  <c r="HL81" i="4"/>
  <c r="GK81" i="4"/>
  <c r="EC81" i="4"/>
  <c r="DB81" i="4"/>
  <c r="CA81" i="4"/>
  <c r="AZ81" i="4"/>
  <c r="Y81" i="4"/>
  <c r="OY80" i="4"/>
  <c r="NX80" i="4"/>
  <c r="MW80" i="4"/>
  <c r="KO80" i="4"/>
  <c r="HL80" i="4"/>
  <c r="GK80" i="4"/>
  <c r="EC80" i="4"/>
  <c r="DB80" i="4"/>
  <c r="Y80" i="4"/>
  <c r="RA79" i="4"/>
  <c r="PZ79" i="4"/>
  <c r="OY79" i="4"/>
  <c r="NX79" i="4"/>
  <c r="KO79" i="4"/>
  <c r="JN79" i="4"/>
  <c r="IM79" i="4"/>
  <c r="HL79" i="4"/>
  <c r="EC79" i="4"/>
  <c r="DB79" i="4"/>
  <c r="CA79" i="4"/>
  <c r="AZ79" i="4"/>
  <c r="RH56" i="4"/>
  <c r="QN56" i="4"/>
  <c r="PT56" i="4"/>
  <c r="OZ56" i="4"/>
  <c r="OF56" i="4"/>
  <c r="MN56" i="4"/>
  <c r="LT56" i="4"/>
  <c r="KZ56" i="4"/>
  <c r="KF56" i="4"/>
  <c r="JL56" i="4"/>
  <c r="HT56" i="4"/>
  <c r="GZ56" i="4"/>
  <c r="GF56" i="4"/>
  <c r="FL56" i="4"/>
  <c r="ER56" i="4"/>
  <c r="CZ56" i="4"/>
  <c r="CF56" i="4"/>
  <c r="BL56" i="4"/>
  <c r="AR56" i="4"/>
  <c r="X56" i="4"/>
  <c r="RH55" i="4"/>
  <c r="QN55" i="4"/>
  <c r="PT55" i="4"/>
  <c r="MN55" i="4"/>
  <c r="LT55" i="4"/>
  <c r="KZ55" i="4"/>
  <c r="KF55" i="4"/>
  <c r="GZ55" i="4"/>
  <c r="GF55" i="4"/>
  <c r="FL55" i="4"/>
  <c r="ER55" i="4"/>
  <c r="BL55" i="4"/>
  <c r="AR55" i="4"/>
  <c r="X55" i="4"/>
  <c r="RH54" i="4"/>
  <c r="QN54" i="4"/>
  <c r="PT54" i="4"/>
  <c r="OZ54" i="4"/>
  <c r="OF54" i="4"/>
  <c r="MN54" i="4"/>
  <c r="LT54" i="4"/>
  <c r="KZ54" i="4"/>
  <c r="KF54" i="4"/>
  <c r="HT54" i="4"/>
  <c r="GZ54" i="4"/>
  <c r="GF54" i="4"/>
  <c r="FL54" i="4"/>
  <c r="CZ54" i="4"/>
  <c r="CF54" i="4"/>
  <c r="BL54" i="4"/>
  <c r="AR54" i="4"/>
  <c r="PT33" i="4"/>
  <c r="OZ33" i="4"/>
  <c r="OF33" i="4"/>
  <c r="MN33" i="4"/>
  <c r="KF33" i="4"/>
  <c r="JL33" i="4"/>
  <c r="HT33" i="4"/>
  <c r="GZ33" i="4"/>
  <c r="ER33" i="4"/>
  <c r="CZ33" i="4"/>
  <c r="CF33" i="4"/>
  <c r="BL33" i="4"/>
  <c r="RH32" i="4"/>
  <c r="QN32" i="4"/>
  <c r="OZ32" i="4"/>
  <c r="OF32" i="4"/>
  <c r="MN32" i="4"/>
  <c r="LT32" i="4"/>
  <c r="KZ32" i="4"/>
  <c r="JL32" i="4"/>
  <c r="HT32" i="4"/>
  <c r="GZ32" i="4"/>
  <c r="GF32" i="4"/>
  <c r="FL32" i="4"/>
  <c r="CZ32" i="4"/>
  <c r="CF32" i="4"/>
  <c r="BL32" i="4"/>
  <c r="AR32" i="4"/>
  <c r="X32" i="4"/>
  <c r="RH31" i="4"/>
  <c r="QN31" i="4"/>
  <c r="PT31" i="4"/>
  <c r="OZ31" i="4"/>
  <c r="OF31" i="4"/>
  <c r="MN31" i="4"/>
  <c r="LT31" i="4"/>
  <c r="KZ31" i="4"/>
  <c r="KF31" i="4"/>
  <c r="HT31" i="4"/>
  <c r="GZ31" i="4"/>
  <c r="GF31" i="4"/>
  <c r="FL31" i="4"/>
  <c r="CZ31" i="4"/>
  <c r="CF31" i="4"/>
  <c r="BL31" i="4"/>
  <c r="AR31" i="4"/>
  <c r="LZ10" i="4"/>
  <c r="IT10" i="4"/>
  <c r="FN10" i="4"/>
  <c r="CH10" i="4"/>
  <c r="B10" i="4"/>
  <c r="PF8" i="4"/>
  <c r="LZ8" i="4"/>
  <c r="IT8" i="4"/>
  <c r="FN8" i="4"/>
  <c r="CH8" i="4"/>
  <c r="B8" i="4"/>
  <c r="B5" i="4"/>
  <c r="JL31" i="4" l="1"/>
  <c r="X33" i="4"/>
  <c r="FL33" i="4"/>
  <c r="KZ33" i="4"/>
  <c r="QN33" i="4"/>
  <c r="JL54" i="4"/>
  <c r="MW79" i="4"/>
  <c r="AZ80" i="4"/>
  <c r="IM80" i="4"/>
  <c r="PZ80" i="4"/>
  <c r="ER31" i="4"/>
  <c r="AR33" i="4"/>
  <c r="GF33" i="4"/>
  <c r="LT33" i="4"/>
  <c r="RH33" i="4"/>
  <c r="ER54" i="4"/>
  <c r="CF55" i="4"/>
  <c r="HT55" i="4"/>
  <c r="OF55" i="4"/>
  <c r="GK79" i="4"/>
  <c r="CA80" i="4"/>
  <c r="JN80" i="4"/>
  <c r="RA80" i="4"/>
  <c r="X31" i="4"/>
  <c r="X54" i="4"/>
  <c r="CZ55" i="4"/>
  <c r="JL55" i="4"/>
  <c r="OZ55" i="4"/>
  <c r="Y79" i="4"/>
  <c r="ER32" i="4"/>
  <c r="KF32" i="4"/>
  <c r="PT32"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<sst xmlns="http://schemas.openxmlformats.org/spreadsheetml/2006/main" count="262" uniqueCount="106">
  <si>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</si>
  <si>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</si>
  <si>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</si>
  <si>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</si>
  <si>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</si>
  <si>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</si>
  <si>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</si>
  <si>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</si>
  <si>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</si>
  <si>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</si>
  <si>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</si>
  <si>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</si>
  <si>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</si>
  <si>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</si>
  <si>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</si>
  <si>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</si>
  <si>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</si>
  <si>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</si>
  <si>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</si>
  <si>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</si>
  <si>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</si>
  <si>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</si>
  <si>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</si>
  <si>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</si>
  <si>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</si>
  <si>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</si>
  <si>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</si>
  <si>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</si>
  <si>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</si>
  <si>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</si>
  <si>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</si>
  <si>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</si>
  <si>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</si>
  <si>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</si>
  <si>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</si>
  <si>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</si>
  <si>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</si>
  <si>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</si>
  <si>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</si>
  <si>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</si>
  <si>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</si>
  <si>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</si>
  <si>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</si>
  <si>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</si>
  <si>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</si>
  <si>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</si>
  <si>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</si>
  <si>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</si>
  <si>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</si>
  <si>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</si>
  <si>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</si>
  <si>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</si>
  <si>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</si>
  <si>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</si>
  <si>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</si>
  <si>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</si>
  <si>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</si>
  <si>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</si>
  <si>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</si>
  <si>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</si>
  <si>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</si>
  <si>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</si>
  <si>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</si>
  <si>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</si>
  <si>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</si>
  <si>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</si>
  <si>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</si>
  <si>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</si>
  <si>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</si>
  <si>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</si>
  <si>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</si>
  <si>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</si>
  <si>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</si>
  <si>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</si>
  <si>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</si>
  <si>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</si>
  <si>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</si>
  <si>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</si>
  <si>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</si>
  <si>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</si>
  <si>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</si>
  <si>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</si>
  <si>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</si>
  <si>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</si>
  <si>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</si>
  <si>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</si>
  <si>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</si>
  <si>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382078</t>
  </si>
  <si>
    <t>46</t>
  </si>
  <si>
    <t>02</t>
  </si>
  <si>
    <t>0</t>
  </si>
  <si>
    <t>000</t>
  </si>
  <si>
    <t>愛媛県　大洲市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</si>
  <si>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</si>
  <si>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</si>
  <si>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</si>
  <si>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</si>
  <si>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</si>
  <si>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</si>
  <si>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</si>
  <si>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</si>
  <si>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</si>
  <si>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</si>
  <si>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工業用水の需要減少が影響し、給水契約数がピーク時の5件から平成27年度は2件となり、以降収支不足分を繰入金に頼っている状態である。そのため、『①経常収支比率』、『⑤料金回収率』は平均を大きく下回っている。『⑥給水原価』も同じく有収水量の減少以降は必要最低限の経費にて経営しているため、ほぼ横ばいとなっている。
　『③流動比率』は未払金の影響を受け変動はあるものの100％を大きく上回っており、財務の安全性は確保されている。
　『⑦施設利用率』『⑧契約率』はいずれも低水準となっており、新規の契約先の確保のため企業誘致等を進める必要がある。
　また、現在の社会状況や水需要の減少、今後の施 設更新費用を踏まえると、料金水準の妥当性を検証
していく必要がある。
</t>
    <rPh sb="11" eb="13">
      <t>エイキョウ</t>
    </rPh>
    <rPh sb="93" eb="94">
      <t>オオ</t>
    </rPh>
    <rPh sb="275" eb="277">
      <t>ゲンザイ</t>
    </rPh>
    <rPh sb="278" eb="280">
      <t>シャカイ</t>
    </rPh>
    <rPh sb="280" eb="282">
      <t>ジョウキョウ</t>
    </rPh>
    <rPh sb="283" eb="284">
      <t>ミズ</t>
    </rPh>
    <rPh sb="284" eb="286">
      <t>ジュヨウ</t>
    </rPh>
    <rPh sb="287" eb="289">
      <t>ゲンショウ</t>
    </rPh>
    <phoneticPr fontId="5"/>
  </si>
  <si>
    <t>　『①有形固定資産減価償却率』は年々増加しており、老朽化が進んでいることが示されている。
　また『②管路経年化率』は非常に高い数値を示しており法定耐用年数を超過した管路を多く保有しているが、『③管路更新率』が0％であり、更新ができていない状態が続いている。
　なお、今後は経営戦略の投資財政計画に沿って更新を行うこととしている。</t>
    <rPh sb="133" eb="135">
      <t>コンゴ</t>
    </rPh>
    <rPh sb="136" eb="138">
      <t>ケイエイ</t>
    </rPh>
    <rPh sb="138" eb="140">
      <t>センリャク</t>
    </rPh>
    <rPh sb="141" eb="143">
      <t>トウシ</t>
    </rPh>
    <rPh sb="143" eb="145">
      <t>ザイセイ</t>
    </rPh>
    <rPh sb="145" eb="147">
      <t>ケイカク</t>
    </rPh>
    <rPh sb="148" eb="149">
      <t>ソ</t>
    </rPh>
    <rPh sb="151" eb="153">
      <t>コウシン</t>
    </rPh>
    <rPh sb="154" eb="155">
      <t>オコナ</t>
    </rPh>
    <phoneticPr fontId="5"/>
  </si>
  <si>
    <t>　工業用水の需要減少が影響し給水契約数はピーク時の5件から現在は2件へと減少している。その影響により、給水収益減少及び施設遊休状態が続いており、新規の契約先の確保のための企業誘致等を他部局連携の上進めているが、施設も老朽化が進んでいることから、令和2年度策定した経営戦略に基づき事業経営を行っていく。また、今後は料金水準の妥当性についても検証を行う必要がある。</t>
    <rPh sb="92" eb="94">
      <t>ブキョク</t>
    </rPh>
    <rPh sb="139" eb="141">
      <t>ジギョウ</t>
    </rPh>
    <rPh sb="141" eb="143">
      <t>ケイエイ</t>
    </rPh>
    <rPh sb="144" eb="145">
      <t>オコナ</t>
    </rPh>
    <rPh sb="153" eb="155">
      <t>コンゴ</t>
    </rPh>
    <rPh sb="158" eb="160">
      <t>スイジュン</t>
    </rPh>
    <rPh sb="161" eb="164">
      <t>ダトウセイ</t>
    </rPh>
    <rPh sb="169" eb="171">
      <t>ケンショウ</t>
    </rPh>
    <rPh sb="174" eb="17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</si>
</sst>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63.15</c:v>
                </c:pt>
                <c:pt idx="1">
                  <c:v>65.44</c:v>
                </c:pt>
                <c:pt idx="2">
                  <c:v>67.7</c:v>
                </c:pt>
                <c:pt idx="3">
                  <c:v>68.78</c:v>
                </c:pt>
                <c:pt idx="4">
                  <c:v>69.72</c:v>
                </c:pt>
              </c:numCache>
            </c:numRef>
          </c:val>
          <c:extLst>
            <c:ext xmlns:c16="http://schemas.microsoft.com/office/drawing/2014/chart" uri="{C3380CC4-5D6E-409C-BE32-E72D297353CC}">
              <c16:uniqueId val="{00000000-37F7-4EBE-974D-8145F814D89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37F7-4EBE-974D-8145F814D89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D5-4437-99EA-79E23E185BF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CDD5-4437-99EA-79E23E185BF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0D2-4962-9AAB-1A602ED8761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20D2-4962-9AAB-1A602ED8761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74.319999999999993</c:v>
                </c:pt>
                <c:pt idx="1">
                  <c:v>74.319999999999993</c:v>
                </c:pt>
                <c:pt idx="2">
                  <c:v>74.319999999999993</c:v>
                </c:pt>
                <c:pt idx="3">
                  <c:v>74.319999999999993</c:v>
                </c:pt>
                <c:pt idx="4">
                  <c:v>74.319999999999993</c:v>
                </c:pt>
              </c:numCache>
            </c:numRef>
          </c:val>
          <c:extLst>
            <c:ext xmlns:c16="http://schemas.microsoft.com/office/drawing/2014/chart" uri="{C3380CC4-5D6E-409C-BE32-E72D297353CC}">
              <c16:uniqueId val="{00000000-99C9-4659-A999-3EDEC985490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99C9-4659-A999-3EDEC985490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73-47FA-94B8-7650CB97975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E873-47FA-94B8-7650CB97975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16778.22</c:v>
                </c:pt>
                <c:pt idx="1">
                  <c:v>8700.9500000000007</c:v>
                </c:pt>
                <c:pt idx="2">
                  <c:v>9930.48</c:v>
                </c:pt>
                <c:pt idx="3">
                  <c:v>21452.85</c:v>
                </c:pt>
                <c:pt idx="4">
                  <c:v>9921.58</c:v>
                </c:pt>
              </c:numCache>
            </c:numRef>
          </c:val>
          <c:extLst>
            <c:ext xmlns:c16="http://schemas.microsoft.com/office/drawing/2014/chart" uri="{C3380CC4-5D6E-409C-BE32-E72D297353CC}">
              <c16:uniqueId val="{00000000-B435-4D09-948F-90091F6E6D8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B435-4D09-948F-90091F6E6D8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1A-4AE0-B273-7E95D99BEC9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951A-4AE0-B273-7E95D99BEC9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57.48</c:v>
                </c:pt>
                <c:pt idx="1">
                  <c:v>53.42</c:v>
                </c:pt>
                <c:pt idx="2">
                  <c:v>57.82</c:v>
                </c:pt>
                <c:pt idx="3">
                  <c:v>67.87</c:v>
                </c:pt>
                <c:pt idx="4">
                  <c:v>53.07</c:v>
                </c:pt>
              </c:numCache>
            </c:numRef>
          </c:val>
          <c:extLst>
            <c:ext xmlns:c16="http://schemas.microsoft.com/office/drawing/2014/chart" uri="{C3380CC4-5D6E-409C-BE32-E72D297353CC}">
              <c16:uniqueId val="{00000000-D834-441C-9FBA-75FEB9A1D80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D834-441C-9FBA-75FEB9A1D80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36.68</c:v>
                </c:pt>
                <c:pt idx="1">
                  <c:v>37.57</c:v>
                </c:pt>
                <c:pt idx="2">
                  <c:v>38</c:v>
                </c:pt>
                <c:pt idx="3">
                  <c:v>32.549999999999997</c:v>
                </c:pt>
                <c:pt idx="4">
                  <c:v>40.67</c:v>
                </c:pt>
              </c:numCache>
            </c:numRef>
          </c:val>
          <c:extLst>
            <c:ext xmlns:c16="http://schemas.microsoft.com/office/drawing/2014/chart" uri="{C3380CC4-5D6E-409C-BE32-E72D297353CC}">
              <c16:uniqueId val="{00000000-B130-4DD7-A7F6-7F08A7A8D84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B130-4DD7-A7F6-7F08A7A8D84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11.53</c:v>
                </c:pt>
                <c:pt idx="1">
                  <c:v>10.61</c:v>
                </c:pt>
                <c:pt idx="2">
                  <c:v>10.82</c:v>
                </c:pt>
                <c:pt idx="3">
                  <c:v>10.73</c:v>
                </c:pt>
                <c:pt idx="4">
                  <c:v>9.5299999999999994</c:v>
                </c:pt>
              </c:numCache>
            </c:numRef>
          </c:val>
          <c:extLst>
            <c:ext xmlns:c16="http://schemas.microsoft.com/office/drawing/2014/chart" uri="{C3380CC4-5D6E-409C-BE32-E72D297353CC}">
              <c16:uniqueId val="{00000000-D5C1-4A0D-8BE0-7B73CCDF457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D5C1-4A0D-8BE0-7B73CCDF457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11.85</c:v>
                </c:pt>
                <c:pt idx="1">
                  <c:v>11.85</c:v>
                </c:pt>
                <c:pt idx="2">
                  <c:v>11.85</c:v>
                </c:pt>
                <c:pt idx="3">
                  <c:v>11.85</c:v>
                </c:pt>
                <c:pt idx="4">
                  <c:v>11.85</c:v>
                </c:pt>
              </c:numCache>
            </c:numRef>
          </c:val>
          <c:extLst>
            <c:ext xmlns:c16="http://schemas.microsoft.com/office/drawing/2014/chart" uri="{C3380CC4-5D6E-409C-BE32-E72D297353CC}">
              <c16:uniqueId val="{00000000-69E3-4812-9825-66D391736B3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69E3-4812-9825-66D391736B3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Normal="10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愛媛県　大洲市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8860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2</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844</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95.8</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1050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103</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100</v>
      </c>
      <c r="Y32" s="129"/>
      <c r="Z32" s="129"/>
      <c r="AA32" s="129"/>
      <c r="AB32" s="129"/>
      <c r="AC32" s="129"/>
      <c r="AD32" s="129"/>
      <c r="AE32" s="129"/>
      <c r="AF32" s="129"/>
      <c r="AG32" s="129"/>
      <c r="AH32" s="129"/>
      <c r="AI32" s="129"/>
      <c r="AJ32" s="129"/>
      <c r="AK32" s="129"/>
      <c r="AL32" s="129"/>
      <c r="AM32" s="129"/>
      <c r="AN32" s="129"/>
      <c r="AO32" s="129"/>
      <c r="AP32" s="129"/>
      <c r="AQ32" s="130"/>
      <c r="AR32" s="128">
        <f>データ!U6</f>
        <v>100</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100</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100</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100</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16778.22</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8700.9500000000007</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9930.48</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21452.85</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9921.58</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0</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0</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0</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0</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120</v>
      </c>
      <c r="Y33" s="129"/>
      <c r="Z33" s="129"/>
      <c r="AA33" s="129"/>
      <c r="AB33" s="129"/>
      <c r="AC33" s="129"/>
      <c r="AD33" s="129"/>
      <c r="AE33" s="129"/>
      <c r="AF33" s="129"/>
      <c r="AG33" s="129"/>
      <c r="AH33" s="129"/>
      <c r="AI33" s="129"/>
      <c r="AJ33" s="129"/>
      <c r="AK33" s="129"/>
      <c r="AL33" s="129"/>
      <c r="AM33" s="129"/>
      <c r="AN33" s="129"/>
      <c r="AO33" s="129"/>
      <c r="AP33" s="129"/>
      <c r="AQ33" s="130"/>
      <c r="AR33" s="128">
        <f>データ!Z6</f>
        <v>113.67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110.79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108.76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110.19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115.82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118.97</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121.15</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125.8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132.55000000000001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549.77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730.25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868.31</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732.52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819.73</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536.28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514.66</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504.81</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498.01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490.39</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104</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57.48</v>
      </c>
      <c r="Y55" s="129"/>
      <c r="Z55" s="129"/>
      <c r="AA55" s="129"/>
      <c r="AB55" s="129"/>
      <c r="AC55" s="129"/>
      <c r="AD55" s="129"/>
      <c r="AE55" s="129"/>
      <c r="AF55" s="129"/>
      <c r="AG55" s="129"/>
      <c r="AH55" s="129"/>
      <c r="AI55" s="129"/>
      <c r="AJ55" s="129"/>
      <c r="AK55" s="129"/>
      <c r="AL55" s="129"/>
      <c r="AM55" s="129"/>
      <c r="AN55" s="129"/>
      <c r="AO55" s="129"/>
      <c r="AP55" s="129"/>
      <c r="AQ55" s="130"/>
      <c r="AR55" s="128">
        <f>データ!BM6</f>
        <v>53.42</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57.82</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67.87</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53.07</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36.68</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37.57</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38</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32.549999999999997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40.67</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11.53</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10.61</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10.82</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10.73</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9.5299999999999994</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11.85</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11.85</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11.85</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11.85</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11.85</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100.54</v>
      </c>
      <c r="Y56" s="129"/>
      <c r="Z56" s="129"/>
      <c r="AA56" s="129"/>
      <c r="AB56" s="129"/>
      <c r="AC56" s="129"/>
      <c r="AD56" s="129"/>
      <c r="AE56" s="129"/>
      <c r="AF56" s="129"/>
      <c r="AG56" s="129"/>
      <c r="AH56" s="129"/>
      <c r="AI56" s="129"/>
      <c r="AJ56" s="129"/>
      <c r="AK56" s="129"/>
      <c r="AL56" s="129"/>
      <c r="AM56" s="129"/>
      <c r="AN56" s="129"/>
      <c r="AO56" s="129"/>
      <c r="AP56" s="129"/>
      <c r="AQ56" s="130"/>
      <c r="AR56" s="128">
        <f>データ!BR6</f>
        <v>95.99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94.91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90.22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42.19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44.55</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47.36</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49.94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50.56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35.54</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35.24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35.22</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34.92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34.19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50.81</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50.28</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51.42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50.9</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49.05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63.15</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65.44</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67.7</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68.78</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69.72</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74.319999999999993</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74.319999999999993</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74.319999999999993</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74.319999999999993</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74.319999999999993</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53.32</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53.4</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53.49</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54.3</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55.32</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3.56</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3.46</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3.28</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4.66</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7.35</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0.06</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0.13</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0.02</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0.06</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0.09</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データ!AD6</f>
        <v>【118.49】</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【19.58】</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【436.32】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【238.21】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【113.30】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【18.87】</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Kt+WBn2mcguqAZ617ki/W5ABSQ9rSIpMumcrYkwkMk0V7X/BoMOjMZCeQJ96LhvDxMoiN29EuzeReMi3eAdh5w==" saltValue="NVGNBctyi5+D/IKDH7KHzg=="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100</v>
      </c>
      <c r="U6" s="52">
        <f>U7</f>
        <v>100</v>
      </c>
      <c r="V6" s="52">
        <f>V7</f>
        <v>100</v>
      </c>
      <c r="W6" s="52">
        <f>W7</f>
        <v>100</v>
      </c>
      <c r="X6" s="52">
        <f t="shared" si="3"/>
        <v>100</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16778.22</v>
      </c>
      <c r="AQ6" s="52">
        <f>AQ7</f>
        <v>8700.9500000000007</v>
      </c>
      <c r="AR6" s="52">
        <f>AR7</f>
        <v>9930.48</v>
      </c>
      <c r="AS6" s="52">
        <f>AS7</f>
        <v>21452.85</v>
      </c>
      <c r="AT6" s="52">
        <f t="shared" si="3"/>
        <v>9921.58</v>
      </c>
      <c r="AU6" s="52">
        <f t="shared" si="3"/>
        <v>549.77</v>
      </c>
      <c r="AV6" s="52">
        <f t="shared" si="3"/>
        <v>730.25</v>
      </c>
      <c r="AW6" s="52">
        <f t="shared" si="3"/>
        <v>868.31</v>
      </c>
      <c r="AX6" s="52">
        <f t="shared" si="3"/>
        <v>732.52</v>
      </c>
      <c r="AY6" s="52">
        <f t="shared" si="3"/>
        <v>819.73</v>
      </c>
      <c r="AZ6" s="50" t="str">
        <f>IF(AZ7="-","【-】","【"&amp;SUBSTITUTE(TEXT(AZ7,"#,##0.00"),"-","△")&amp;"】")</f>
        <v>【436.32】</v>
      </c>
      <c r="BA6" s="52">
        <f t="shared" si="3"/>
        <v>0</v>
      </c>
      <c r="BB6" s="52">
        <f>BB7</f>
        <v>0</v>
      </c>
      <c r="BC6" s="52">
        <f>BC7</f>
        <v>0</v>
      </c>
      <c r="BD6" s="52">
        <f>BD7</f>
        <v>0</v>
      </c>
      <c r="BE6" s="52">
        <f t="shared" si="3"/>
        <v>0</v>
      </c>
      <c r="BF6" s="52">
        <f t="shared" si="3"/>
        <v>536.28</v>
      </c>
      <c r="BG6" s="52">
        <f t="shared" si="3"/>
        <v>514.66</v>
      </c>
      <c r="BH6" s="52">
        <f t="shared" si="3"/>
        <v>504.81</v>
      </c>
      <c r="BI6" s="52">
        <f t="shared" si="3"/>
        <v>498.01</v>
      </c>
      <c r="BJ6" s="52">
        <f t="shared" si="3"/>
        <v>490.39</v>
      </c>
      <c r="BK6" s="50" t="str">
        <f>IF(BK7="-","【-】","【"&amp;SUBSTITUTE(TEXT(BK7,"#,##0.00"),"-","△")&amp;"】")</f>
        <v>【238.21】</v>
      </c>
      <c r="BL6" s="52">
        <f t="shared" si="3"/>
        <v>57.48</v>
      </c>
      <c r="BM6" s="52">
        <f>BM7</f>
        <v>53.42</v>
      </c>
      <c r="BN6" s="52">
        <f>BN7</f>
        <v>57.82</v>
      </c>
      <c r="BO6" s="52">
        <f>BO7</f>
        <v>67.87</v>
      </c>
      <c r="BP6" s="52">
        <f t="shared" si="3"/>
        <v>53.07</v>
      </c>
      <c r="BQ6" s="52">
        <f t="shared" si="3"/>
        <v>100.54</v>
      </c>
      <c r="BR6" s="52">
        <f t="shared" si="3"/>
        <v>95.99</v>
      </c>
      <c r="BS6" s="52">
        <f t="shared" si="3"/>
        <v>94.91</v>
      </c>
      <c r="BT6" s="52">
        <f t="shared" si="3"/>
        <v>90.22</v>
      </c>
      <c r="BU6" s="52">
        <f t="shared" si="3"/>
        <v>90.8</v>
      </c>
      <c r="BV6" s="50" t="str">
        <f>IF(BV7="-","【-】","【"&amp;SUBSTITUTE(TEXT(BV7,"#,##0.00"),"-","△")&amp;"】")</f>
        <v>【113.30】</v>
      </c>
      <c r="BW6" s="52">
        <f t="shared" si="3"/>
        <v>36.68</v>
      </c>
      <c r="BX6" s="52">
        <f>BX7</f>
        <v>37.57</v>
      </c>
      <c r="BY6" s="52">
        <f>BY7</f>
        <v>38</v>
      </c>
      <c r="BZ6" s="52">
        <f>BZ7</f>
        <v>32.549999999999997</v>
      </c>
      <c r="CA6" s="52">
        <f t="shared" si="3"/>
        <v>40.67</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11.53</v>
      </c>
      <c r="CI6" s="52">
        <f>CI7</f>
        <v>10.61</v>
      </c>
      <c r="CJ6" s="52">
        <f>CJ7</f>
        <v>10.82</v>
      </c>
      <c r="CK6" s="52">
        <f>CK7</f>
        <v>10.73</v>
      </c>
      <c r="CL6" s="52">
        <f t="shared" si="5"/>
        <v>9.5299999999999994</v>
      </c>
      <c r="CM6" s="52">
        <f t="shared" si="5"/>
        <v>35.54</v>
      </c>
      <c r="CN6" s="52">
        <f t="shared" si="5"/>
        <v>35.24</v>
      </c>
      <c r="CO6" s="52">
        <f t="shared" si="5"/>
        <v>35.22</v>
      </c>
      <c r="CP6" s="52">
        <f t="shared" si="5"/>
        <v>34.92</v>
      </c>
      <c r="CQ6" s="52">
        <f t="shared" si="5"/>
        <v>34.19</v>
      </c>
      <c r="CR6" s="50" t="str">
        <f>IF(CR7="-","【-】","【"&amp;SUBSTITUTE(TEXT(CR7,"#,##0.00"),"-","△")&amp;"】")</f>
        <v>【53.39】</v>
      </c>
      <c r="CS6" s="52">
        <f t="shared" ref="CS6:DB6" si="6">CS7</f>
        <v>11.85</v>
      </c>
      <c r="CT6" s="52">
        <f>CT7</f>
        <v>11.85</v>
      </c>
      <c r="CU6" s="52">
        <f>CU7</f>
        <v>11.85</v>
      </c>
      <c r="CV6" s="52">
        <f>CV7</f>
        <v>11.85</v>
      </c>
      <c r="CW6" s="52">
        <f t="shared" si="6"/>
        <v>11.85</v>
      </c>
      <c r="CX6" s="52">
        <f t="shared" si="6"/>
        <v>50.81</v>
      </c>
      <c r="CY6" s="52">
        <f t="shared" si="6"/>
        <v>50.28</v>
      </c>
      <c r="CZ6" s="52">
        <f t="shared" si="6"/>
        <v>51.42</v>
      </c>
      <c r="DA6" s="52">
        <f t="shared" si="6"/>
        <v>50.9</v>
      </c>
      <c r="DB6" s="52">
        <f t="shared" si="6"/>
        <v>49.05</v>
      </c>
      <c r="DC6" s="50" t="str">
        <f>IF(DC7="-","【-】","【"&amp;SUBSTITUTE(TEXT(DC7,"#,##0.00"),"-","△")&amp;"】")</f>
        <v>【76.89】</v>
      </c>
      <c r="DD6" s="52">
        <f t="shared" ref="DD6:DM6" si="7">DD7</f>
        <v>63.15</v>
      </c>
      <c r="DE6" s="52">
        <f>DE7</f>
        <v>65.44</v>
      </c>
      <c r="DF6" s="52">
        <f>DF7</f>
        <v>67.7</v>
      </c>
      <c r="DG6" s="52">
        <f>DG7</f>
        <v>68.78</v>
      </c>
      <c r="DH6" s="52">
        <f t="shared" si="7"/>
        <v>69.72</v>
      </c>
      <c r="DI6" s="52">
        <f t="shared" si="7"/>
        <v>53.32</v>
      </c>
      <c r="DJ6" s="52">
        <f t="shared" si="7"/>
        <v>53.4</v>
      </c>
      <c r="DK6" s="52">
        <f t="shared" si="7"/>
        <v>53.49</v>
      </c>
      <c r="DL6" s="52">
        <f t="shared" si="7"/>
        <v>54.3</v>
      </c>
      <c r="DM6" s="52">
        <f t="shared" si="7"/>
        <v>55.32</v>
      </c>
      <c r="DN6" s="50" t="str">
        <f>IF(DN7="-","【-】","【"&amp;SUBSTITUTE(TEXT(DN7,"#,##0.00"),"-","△")&amp;"】")</f>
        <v>【59.52】</v>
      </c>
      <c r="DO6" s="52">
        <f t="shared" ref="DO6:DX6" si="8">DO7</f>
        <v>74.319999999999993</v>
      </c>
      <c r="DP6" s="52">
        <f>DP7</f>
        <v>74.319999999999993</v>
      </c>
      <c r="DQ6" s="52">
        <f>DQ7</f>
        <v>74.319999999999993</v>
      </c>
      <c r="DR6" s="52">
        <f>DR7</f>
        <v>74.319999999999993</v>
      </c>
      <c r="DS6" s="52">
        <f t="shared" si="8"/>
        <v>74.319999999999993</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15">
      <c r="A7"/>
      <c r="B7" s="54" t="s">
        <v>86</v>
      </c>
      <c r="C7" s="54" t="s">
        <v>87</v>
      </c>
      <c r="D7" s="54" t="s">
        <v>88</v>
      </c>
      <c r="E7" s="54" t="s">
        <v>89</v>
      </c>
      <c r="F7" s="54" t="s">
        <v>90</v>
      </c>
      <c r="G7" s="54" t="s">
        <v>91</v>
      </c>
      <c r="H7" s="54" t="s">
        <v>92</v>
      </c>
      <c r="I7" s="54" t="s">
        <v>93</v>
      </c>
      <c r="J7" s="54" t="s">
        <v>94</v>
      </c>
      <c r="K7" s="55">
        <v>8860</v>
      </c>
      <c r="L7" s="54" t="s">
        <v>95</v>
      </c>
      <c r="M7" s="55">
        <v>2</v>
      </c>
      <c r="N7" s="55">
        <v>844</v>
      </c>
      <c r="O7" s="56" t="s">
        <v>96</v>
      </c>
      <c r="P7" s="56">
        <v>95.8</v>
      </c>
      <c r="Q7" s="55">
        <v>2</v>
      </c>
      <c r="R7" s="55">
        <v>1050</v>
      </c>
      <c r="S7" s="54" t="s">
        <v>97</v>
      </c>
      <c r="T7" s="57">
        <v>100</v>
      </c>
      <c r="U7" s="57">
        <v>100</v>
      </c>
      <c r="V7" s="57">
        <v>100</v>
      </c>
      <c r="W7" s="57">
        <v>100</v>
      </c>
      <c r="X7" s="57">
        <v>100</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16778.22</v>
      </c>
      <c r="AQ7" s="57">
        <v>8700.9500000000007</v>
      </c>
      <c r="AR7" s="57">
        <v>9930.48</v>
      </c>
      <c r="AS7" s="57">
        <v>21452.85</v>
      </c>
      <c r="AT7" s="57">
        <v>9921.58</v>
      </c>
      <c r="AU7" s="57">
        <v>549.77</v>
      </c>
      <c r="AV7" s="57">
        <v>730.25</v>
      </c>
      <c r="AW7" s="57">
        <v>868.31</v>
      </c>
      <c r="AX7" s="57">
        <v>732.52</v>
      </c>
      <c r="AY7" s="57">
        <v>819.73</v>
      </c>
      <c r="AZ7" s="57">
        <v>436.32</v>
      </c>
      <c r="BA7" s="57">
        <v>0</v>
      </c>
      <c r="BB7" s="57">
        <v>0</v>
      </c>
      <c r="BC7" s="57">
        <v>0</v>
      </c>
      <c r="BD7" s="57">
        <v>0</v>
      </c>
      <c r="BE7" s="57">
        <v>0</v>
      </c>
      <c r="BF7" s="57">
        <v>536.28</v>
      </c>
      <c r="BG7" s="57">
        <v>514.66</v>
      </c>
      <c r="BH7" s="57">
        <v>504.81</v>
      </c>
      <c r="BI7" s="57">
        <v>498.01</v>
      </c>
      <c r="BJ7" s="57">
        <v>490.39</v>
      </c>
      <c r="BK7" s="57">
        <v>238.21</v>
      </c>
      <c r="BL7" s="57">
        <v>57.48</v>
      </c>
      <c r="BM7" s="57">
        <v>53.42</v>
      </c>
      <c r="BN7" s="57">
        <v>57.82</v>
      </c>
      <c r="BO7" s="57">
        <v>67.87</v>
      </c>
      <c r="BP7" s="57">
        <v>53.07</v>
      </c>
      <c r="BQ7" s="57">
        <v>100.54</v>
      </c>
      <c r="BR7" s="57">
        <v>95.99</v>
      </c>
      <c r="BS7" s="57">
        <v>94.91</v>
      </c>
      <c r="BT7" s="57">
        <v>90.22</v>
      </c>
      <c r="BU7" s="57">
        <v>90.8</v>
      </c>
      <c r="BV7" s="57">
        <v>113.3</v>
      </c>
      <c r="BW7" s="57">
        <v>36.68</v>
      </c>
      <c r="BX7" s="57">
        <v>37.57</v>
      </c>
      <c r="BY7" s="57">
        <v>38</v>
      </c>
      <c r="BZ7" s="57">
        <v>32.549999999999997</v>
      </c>
      <c r="CA7" s="57">
        <v>40.67</v>
      </c>
      <c r="CB7" s="57">
        <v>42.19</v>
      </c>
      <c r="CC7" s="57">
        <v>44.55</v>
      </c>
      <c r="CD7" s="57">
        <v>47.36</v>
      </c>
      <c r="CE7" s="57">
        <v>49.94</v>
      </c>
      <c r="CF7" s="57">
        <v>50.56</v>
      </c>
      <c r="CG7" s="57">
        <v>18.87</v>
      </c>
      <c r="CH7" s="57">
        <v>11.53</v>
      </c>
      <c r="CI7" s="57">
        <v>10.61</v>
      </c>
      <c r="CJ7" s="57">
        <v>10.82</v>
      </c>
      <c r="CK7" s="57">
        <v>10.73</v>
      </c>
      <c r="CL7" s="57">
        <v>9.5299999999999994</v>
      </c>
      <c r="CM7" s="57">
        <v>35.54</v>
      </c>
      <c r="CN7" s="57">
        <v>35.24</v>
      </c>
      <c r="CO7" s="57">
        <v>35.22</v>
      </c>
      <c r="CP7" s="57">
        <v>34.92</v>
      </c>
      <c r="CQ7" s="57">
        <v>34.19</v>
      </c>
      <c r="CR7" s="57">
        <v>53.39</v>
      </c>
      <c r="CS7" s="57">
        <v>11.85</v>
      </c>
      <c r="CT7" s="57">
        <v>11.85</v>
      </c>
      <c r="CU7" s="57">
        <v>11.85</v>
      </c>
      <c r="CV7" s="57">
        <v>11.85</v>
      </c>
      <c r="CW7" s="57">
        <v>11.85</v>
      </c>
      <c r="CX7" s="57">
        <v>50.81</v>
      </c>
      <c r="CY7" s="57">
        <v>50.28</v>
      </c>
      <c r="CZ7" s="57">
        <v>51.42</v>
      </c>
      <c r="DA7" s="57">
        <v>50.9</v>
      </c>
      <c r="DB7" s="57">
        <v>49.05</v>
      </c>
      <c r="DC7" s="57">
        <v>76.89</v>
      </c>
      <c r="DD7" s="57">
        <v>63.15</v>
      </c>
      <c r="DE7" s="57">
        <v>65.44</v>
      </c>
      <c r="DF7" s="57">
        <v>67.7</v>
      </c>
      <c r="DG7" s="57">
        <v>68.78</v>
      </c>
      <c r="DH7" s="57">
        <v>69.72</v>
      </c>
      <c r="DI7" s="57">
        <v>53.32</v>
      </c>
      <c r="DJ7" s="57">
        <v>53.4</v>
      </c>
      <c r="DK7" s="57">
        <v>53.49</v>
      </c>
      <c r="DL7" s="57">
        <v>54.3</v>
      </c>
      <c r="DM7" s="57">
        <v>55.32</v>
      </c>
      <c r="DN7" s="57">
        <v>59.52</v>
      </c>
      <c r="DO7" s="57">
        <v>74.319999999999993</v>
      </c>
      <c r="DP7" s="57">
        <v>74.319999999999993</v>
      </c>
      <c r="DQ7" s="57">
        <v>74.319999999999993</v>
      </c>
      <c r="DR7" s="57">
        <v>74.319999999999993</v>
      </c>
      <c r="DS7" s="57">
        <v>74.319999999999993</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100</v>
      </c>
      <c r="V11" s="65">
        <f>IF(U6="-",NA(),U6)</f>
        <v>100</v>
      </c>
      <c r="W11" s="65">
        <f>IF(V6="-",NA(),V6)</f>
        <v>100</v>
      </c>
      <c r="X11" s="65">
        <f>IF(W6="-",NA(),W6)</f>
        <v>100</v>
      </c>
      <c r="Y11" s="65">
        <f>IF(X6="-",NA(),X6)</f>
        <v>100</v>
      </c>
      <c r="AE11" s="64" t="s">
        <v>23</v>
      </c>
      <c r="AF11" s="65">
        <f>IF(AE6="-",NA(),AE6)</f>
        <v>0</v>
      </c>
      <c r="AG11" s="65">
        <f>IF(AF6="-",NA(),AF6)</f>
        <v>0</v>
      </c>
      <c r="AH11" s="65">
        <f>IF(AG6="-",NA(),AG6)</f>
        <v>0</v>
      </c>
      <c r="AI11" s="65">
        <f>IF(AH6="-",NA(),AH6)</f>
        <v>0</v>
      </c>
      <c r="AJ11" s="65">
        <f>IF(AI6="-",NA(),AI6)</f>
        <v>0</v>
      </c>
      <c r="AP11" s="64" t="s">
        <v>23</v>
      </c>
      <c r="AQ11" s="65">
        <f>IF(AP6="-",NA(),AP6)</f>
        <v>16778.22</v>
      </c>
      <c r="AR11" s="65">
        <f>IF(AQ6="-",NA(),AQ6)</f>
        <v>8700.9500000000007</v>
      </c>
      <c r="AS11" s="65">
        <f>IF(AR6="-",NA(),AR6)</f>
        <v>9930.48</v>
      </c>
      <c r="AT11" s="65">
        <f>IF(AS6="-",NA(),AS6)</f>
        <v>21452.85</v>
      </c>
      <c r="AU11" s="65">
        <f>IF(AT6="-",NA(),AT6)</f>
        <v>9921.58</v>
      </c>
      <c r="BA11" s="64" t="s">
        <v>23</v>
      </c>
      <c r="BB11" s="65">
        <f>IF(BA6="-",NA(),BA6)</f>
        <v>0</v>
      </c>
      <c r="BC11" s="65">
        <f>IF(BB6="-",NA(),BB6)</f>
        <v>0</v>
      </c>
      <c r="BD11" s="65">
        <f>IF(BC6="-",NA(),BC6)</f>
        <v>0</v>
      </c>
      <c r="BE11" s="65">
        <f>IF(BD6="-",NA(),BD6)</f>
        <v>0</v>
      </c>
      <c r="BF11" s="65">
        <f>IF(BE6="-",NA(),BE6)</f>
        <v>0</v>
      </c>
      <c r="BL11" s="64" t="s">
        <v>23</v>
      </c>
      <c r="BM11" s="65">
        <f>IF(BL6="-",NA(),BL6)</f>
        <v>57.48</v>
      </c>
      <c r="BN11" s="65">
        <f>IF(BM6="-",NA(),BM6)</f>
        <v>53.42</v>
      </c>
      <c r="BO11" s="65">
        <f>IF(BN6="-",NA(),BN6)</f>
        <v>57.82</v>
      </c>
      <c r="BP11" s="65">
        <f>IF(BO6="-",NA(),BO6)</f>
        <v>67.87</v>
      </c>
      <c r="BQ11" s="65">
        <f>IF(BP6="-",NA(),BP6)</f>
        <v>53.07</v>
      </c>
      <c r="BW11" s="64" t="s">
        <v>23</v>
      </c>
      <c r="BX11" s="65">
        <f>IF(BW6="-",NA(),BW6)</f>
        <v>36.68</v>
      </c>
      <c r="BY11" s="65">
        <f>IF(BX6="-",NA(),BX6)</f>
        <v>37.57</v>
      </c>
      <c r="BZ11" s="65">
        <f>IF(BY6="-",NA(),BY6)</f>
        <v>38</v>
      </c>
      <c r="CA11" s="65">
        <f>IF(BZ6="-",NA(),BZ6)</f>
        <v>32.549999999999997</v>
      </c>
      <c r="CB11" s="65">
        <f>IF(CA6="-",NA(),CA6)</f>
        <v>40.67</v>
      </c>
      <c r="CH11" s="64" t="s">
        <v>23</v>
      </c>
      <c r="CI11" s="65">
        <f>IF(CH6="-",NA(),CH6)</f>
        <v>11.53</v>
      </c>
      <c r="CJ11" s="65">
        <f>IF(CI6="-",NA(),CI6)</f>
        <v>10.61</v>
      </c>
      <c r="CK11" s="65">
        <f>IF(CJ6="-",NA(),CJ6)</f>
        <v>10.82</v>
      </c>
      <c r="CL11" s="65">
        <f>IF(CK6="-",NA(),CK6)</f>
        <v>10.73</v>
      </c>
      <c r="CM11" s="65">
        <f>IF(CL6="-",NA(),CL6)</f>
        <v>9.5299999999999994</v>
      </c>
      <c r="CS11" s="64" t="s">
        <v>23</v>
      </c>
      <c r="CT11" s="65">
        <f>IF(CS6="-",NA(),CS6)</f>
        <v>11.85</v>
      </c>
      <c r="CU11" s="65">
        <f>IF(CT6="-",NA(),CT6)</f>
        <v>11.85</v>
      </c>
      <c r="CV11" s="65">
        <f>IF(CU6="-",NA(),CU6)</f>
        <v>11.85</v>
      </c>
      <c r="CW11" s="65">
        <f>IF(CV6="-",NA(),CV6)</f>
        <v>11.85</v>
      </c>
      <c r="CX11" s="65">
        <f>IF(CW6="-",NA(),CW6)</f>
        <v>11.85</v>
      </c>
      <c r="DD11" s="64" t="s">
        <v>23</v>
      </c>
      <c r="DE11" s="65">
        <f>IF(DD6="-",NA(),DD6)</f>
        <v>63.15</v>
      </c>
      <c r="DF11" s="65">
        <f>IF(DE6="-",NA(),DE6)</f>
        <v>65.44</v>
      </c>
      <c r="DG11" s="65">
        <f>IF(DF6="-",NA(),DF6)</f>
        <v>67.7</v>
      </c>
      <c r="DH11" s="65">
        <f>IF(DG6="-",NA(),DG6)</f>
        <v>68.78</v>
      </c>
      <c r="DI11" s="65">
        <f>IF(DH6="-",NA(),DH6)</f>
        <v>69.72</v>
      </c>
      <c r="DO11" s="64" t="s">
        <v>23</v>
      </c>
      <c r="DP11" s="65">
        <f>IF(DO6="-",NA(),DO6)</f>
        <v>74.319999999999993</v>
      </c>
      <c r="DQ11" s="65">
        <f>IF(DP6="-",NA(),DP6)</f>
        <v>74.319999999999993</v>
      </c>
      <c r="DR11" s="65">
        <f>IF(DQ6="-",NA(),DQ6)</f>
        <v>74.319999999999993</v>
      </c>
      <c r="DS11" s="65">
        <f>IF(DR6="-",NA(),DR6)</f>
        <v>74.319999999999993</v>
      </c>
      <c r="DT11" s="65">
        <f>IF(DS6="-",NA(),DS6)</f>
        <v>74.319999999999993</v>
      </c>
      <c r="DZ11" s="64" t="s">
        <v>23</v>
      </c>
      <c r="EA11" s="65">
        <f>IF(DZ6="-",NA(),DZ6)</f>
        <v>0</v>
      </c>
      <c r="EB11" s="65">
        <f>IF(EA6="-",NA(),EA6)</f>
        <v>0</v>
      </c>
      <c r="EC11" s="65">
        <f>IF(EB6="-",NA(),EB6)</f>
        <v>0</v>
      </c>
      <c r="ED11" s="65">
        <f>IF(EC6="-",NA(),EC6)</f>
        <v>0</v>
      </c>
      <c r="EE11" s="65">
        <f>IF(ED6="-",NA(),ED6)</f>
        <v>0</v>
      </c>
    </row>
    <row r="12" spans="1:140" x14ac:dyDescent="0.15">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2022-01-28T06:10:13Z</cp:lastPrinted>
  <dcterms:created xsi:type="dcterms:W3CDTF">2021-12-03T09:00:01Z</dcterms:created>
  <dcterms:modified xsi:type="dcterms:W3CDTF">2022-02-02T04:20:09Z</dcterms:modified>
  <cp:category/>
</cp:coreProperties>
</file>